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wilairat2\งานคลัง2566\ใบเบิก2566\ใบเบิกรพสต66\"/>
    </mc:Choice>
  </mc:AlternateContent>
  <bookViews>
    <workbookView xWindow="0" yWindow="0" windowWidth="21600" windowHeight="9780"/>
  </bookViews>
  <sheets>
    <sheet name="แบบฟอร์ม ว.3-1 (ฉบับปี 2563)" sheetId="8" r:id="rId1"/>
  </sheets>
  <definedNames>
    <definedName name="_xlnm.Print_Area" localSheetId="0">'แบบฟอร์ม ว.3-1 (ฉบับปี 2563)'!$A$1:$K$52</definedName>
    <definedName name="Z_E04F5D1B_1E7B_43BF_B650_713E5844CE7A_.wvu.PrintArea" localSheetId="0" hidden="1">'แบบฟอร์ม ว.3-1 (ฉบับปี 2563)'!$B$2:$J$50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44" i="8" l="1"/>
  <c r="J43" i="8"/>
  <c r="J42" i="8"/>
  <c r="J41" i="8"/>
  <c r="J40" i="8"/>
  <c r="E43" i="8"/>
  <c r="G43" i="8" s="1"/>
  <c r="G42" i="8"/>
  <c r="G44" i="8"/>
  <c r="E42" i="8"/>
  <c r="E44" i="8"/>
  <c r="J21" i="8" l="1"/>
  <c r="E32" i="8"/>
  <c r="E21" i="8"/>
  <c r="J16" i="8" l="1"/>
  <c r="E16" i="8"/>
  <c r="G16" i="8" s="1"/>
  <c r="E14" i="8" l="1"/>
  <c r="J39" i="8" l="1"/>
  <c r="E39" i="8"/>
  <c r="G39" i="8" s="1"/>
  <c r="J38" i="8" l="1"/>
  <c r="E38" i="8"/>
  <c r="G38" i="8" s="1"/>
  <c r="J37" i="8"/>
  <c r="E37" i="8"/>
  <c r="G37" i="8" s="1"/>
  <c r="J36" i="8"/>
  <c r="E36" i="8"/>
  <c r="G36" i="8" s="1"/>
  <c r="J35" i="8"/>
  <c r="E35" i="8"/>
  <c r="G35" i="8" s="1"/>
  <c r="J34" i="8"/>
  <c r="E34" i="8"/>
  <c r="G34" i="8" s="1"/>
  <c r="J33" i="8"/>
  <c r="E33" i="8"/>
  <c r="G33" i="8" s="1"/>
  <c r="J32" i="8"/>
  <c r="G32" i="8"/>
  <c r="J31" i="8"/>
  <c r="E31" i="8"/>
  <c r="G31" i="8" s="1"/>
  <c r="J30" i="8"/>
  <c r="E30" i="8"/>
  <c r="G30" i="8" s="1"/>
  <c r="J29" i="8"/>
  <c r="E29" i="8"/>
  <c r="G29" i="8" s="1"/>
  <c r="J28" i="8"/>
  <c r="E28" i="8"/>
  <c r="G28" i="8" s="1"/>
  <c r="J27" i="8"/>
  <c r="E27" i="8"/>
  <c r="G27" i="8" s="1"/>
  <c r="J26" i="8"/>
  <c r="E26" i="8"/>
  <c r="G26" i="8" s="1"/>
  <c r="J25" i="8"/>
  <c r="E25" i="8"/>
  <c r="G25" i="8" s="1"/>
  <c r="J24" i="8"/>
  <c r="E24" i="8"/>
  <c r="G24" i="8" s="1"/>
  <c r="J23" i="8"/>
  <c r="E23" i="8"/>
  <c r="G23" i="8" s="1"/>
  <c r="J22" i="8"/>
  <c r="E22" i="8"/>
  <c r="G22" i="8" s="1"/>
  <c r="G21" i="8"/>
  <c r="J20" i="8"/>
  <c r="E20" i="8"/>
  <c r="G20" i="8" s="1"/>
  <c r="J19" i="8"/>
  <c r="E19" i="8"/>
  <c r="G19" i="8" s="1"/>
  <c r="J18" i="8"/>
  <c r="E18" i="8"/>
  <c r="G18" i="8" s="1"/>
  <c r="J17" i="8"/>
  <c r="E17" i="8"/>
  <c r="G17" i="8" s="1"/>
  <c r="J15" i="8"/>
  <c r="E15" i="8"/>
  <c r="G15" i="8" s="1"/>
  <c r="J14" i="8"/>
  <c r="G14" i="8"/>
</calcChain>
</file>

<file path=xl/sharedStrings.xml><?xml version="1.0" encoding="utf-8"?>
<sst xmlns="http://schemas.openxmlformats.org/spreadsheetml/2006/main" count="61" uniqueCount="61">
  <si>
    <t>ที่………………………………..</t>
  </si>
  <si>
    <t xml:space="preserve"> หน่วยบริการ (รพ.สต./ฝ่าย)......................................................</t>
  </si>
  <si>
    <t xml:space="preserve">                 วันที่............เดือน.......................................พ.ศ........................  </t>
  </si>
  <si>
    <t>เรื่อง  ขอเบิกวัคซีนในงานสร้างเสริมภูมิคุ้มกันโรค</t>
  </si>
  <si>
    <t>หน่วยบริการ (รพ.สต./ฝ่าย)……........................................... ขอเบิกวัคซีนต่างๆ  ดังนี้</t>
  </si>
  <si>
    <t>กลุ่ม
เป้าหมาย</t>
  </si>
  <si>
    <t>วัคซีน</t>
  </si>
  <si>
    <t>ข้อมูลการเบิกวัคซีน เดือน..........................</t>
  </si>
  <si>
    <t>ผลการให้วัคซีนเดือน.......................... ที่ผ่านมา</t>
  </si>
  <si>
    <t>เป้าหมาย
(คน)</t>
  </si>
  <si>
    <t>จำนวนวัคซีน  (ขวด/หลอด)</t>
  </si>
  <si>
    <t>จำนวนผู้รับบริการ (คน)</t>
  </si>
  <si>
    <t>จำนวนวัคซีน
ที่เปิดใช้ 
(ขวด/หลอด)</t>
  </si>
  <si>
    <t>อัตราสูญเสีย
(ร้อยละ)</t>
  </si>
  <si>
    <t>ที่ต้องการใช้</t>
  </si>
  <si>
    <t>ยอดคงเหลือ
ยกมา</t>
  </si>
  <si>
    <t>ที่ขอเบิก</t>
  </si>
  <si>
    <t>เด็กแรกเกิด 
ถึง 5 ปี</t>
  </si>
  <si>
    <r>
      <t xml:space="preserve">1. </t>
    </r>
    <r>
      <rPr>
        <b/>
        <sz val="14"/>
        <rFont val="TH SarabunPSK"/>
        <family val="2"/>
      </rPr>
      <t>BCG</t>
    </r>
    <r>
      <rPr>
        <sz val="14"/>
        <rFont val="TH SarabunPSK"/>
        <family val="2"/>
      </rPr>
      <t xml:space="preserve"> (10 doses)</t>
    </r>
  </si>
  <si>
    <r>
      <t xml:space="preserve">2. </t>
    </r>
    <r>
      <rPr>
        <b/>
        <sz val="14"/>
        <rFont val="TH SarabunPSK"/>
        <family val="2"/>
      </rPr>
      <t>HB</t>
    </r>
    <r>
      <rPr>
        <sz val="14"/>
        <rFont val="TH SarabunPSK"/>
        <family val="2"/>
      </rPr>
      <t xml:space="preserve"> (2 doses)</t>
    </r>
  </si>
  <si>
    <r>
      <t xml:space="preserve">3. </t>
    </r>
    <r>
      <rPr>
        <b/>
        <sz val="14"/>
        <rFont val="TH SarabunPSK"/>
        <family val="2"/>
      </rPr>
      <t>DTP-HB-Hib</t>
    </r>
    <r>
      <rPr>
        <sz val="14"/>
        <rFont val="TH SarabunPSK"/>
        <family val="2"/>
      </rPr>
      <t xml:space="preserve"> (10 doses)</t>
    </r>
  </si>
  <si>
    <r>
      <t xml:space="preserve">4. </t>
    </r>
    <r>
      <rPr>
        <b/>
        <sz val="14"/>
        <rFont val="TH SarabunPSK"/>
        <family val="2"/>
      </rPr>
      <t>OPV</t>
    </r>
    <r>
      <rPr>
        <sz val="14"/>
        <rFont val="TH SarabunPSK"/>
        <family val="2"/>
      </rPr>
      <t xml:space="preserve"> (20 doses)</t>
    </r>
  </si>
  <si>
    <r>
      <t xml:space="preserve">5. </t>
    </r>
    <r>
      <rPr>
        <b/>
        <sz val="14"/>
        <rFont val="TH SarabunPSK"/>
        <family val="2"/>
      </rPr>
      <t>IPV</t>
    </r>
    <r>
      <rPr>
        <sz val="14"/>
        <rFont val="TH SarabunPSK"/>
        <family val="2"/>
      </rPr>
      <t xml:space="preserve"> (1 dose)</t>
    </r>
  </si>
  <si>
    <r>
      <t xml:space="preserve">6. </t>
    </r>
    <r>
      <rPr>
        <b/>
        <sz val="14"/>
        <rFont val="TH SarabunPSK"/>
        <family val="2"/>
      </rPr>
      <t>MMR</t>
    </r>
    <r>
      <rPr>
        <sz val="14"/>
        <rFont val="TH SarabunPSK"/>
        <family val="2"/>
      </rPr>
      <t xml:space="preserve">  (1 dose)</t>
    </r>
  </si>
  <si>
    <r>
      <t xml:space="preserve">7. </t>
    </r>
    <r>
      <rPr>
        <b/>
        <sz val="14"/>
        <rFont val="TH SarabunPSK"/>
        <family val="2"/>
      </rPr>
      <t>DTP</t>
    </r>
    <r>
      <rPr>
        <sz val="14"/>
        <rFont val="TH SarabunPSK"/>
        <family val="2"/>
      </rPr>
      <t xml:space="preserve"> (10 doses)</t>
    </r>
  </si>
  <si>
    <r>
      <t xml:space="preserve">8.1 </t>
    </r>
    <r>
      <rPr>
        <b/>
        <sz val="14"/>
        <rFont val="TH SarabunPSK"/>
        <family val="2"/>
      </rPr>
      <t>JE เชื้อตาย</t>
    </r>
    <r>
      <rPr>
        <sz val="14"/>
        <rFont val="TH SarabunPSK"/>
        <family val="2"/>
      </rPr>
      <t xml:space="preserve"> (1 dose)</t>
    </r>
  </si>
  <si>
    <r>
      <t xml:space="preserve">8.2 </t>
    </r>
    <r>
      <rPr>
        <b/>
        <sz val="14"/>
        <rFont val="TH SarabunPSK"/>
        <family val="2"/>
      </rPr>
      <t>LAJE</t>
    </r>
    <r>
      <rPr>
        <sz val="14"/>
        <rFont val="TH SarabunPSK"/>
        <family val="2"/>
      </rPr>
      <t xml:space="preserve"> (1 dose)</t>
    </r>
  </si>
  <si>
    <r>
      <t xml:space="preserve">8.3 </t>
    </r>
    <r>
      <rPr>
        <b/>
        <sz val="14"/>
        <rFont val="TH SarabunPSK"/>
        <family val="2"/>
      </rPr>
      <t>LAJE</t>
    </r>
    <r>
      <rPr>
        <sz val="14"/>
        <rFont val="TH SarabunPSK"/>
        <family val="2"/>
      </rPr>
      <t xml:space="preserve"> (4 doses)</t>
    </r>
  </si>
  <si>
    <r>
      <t xml:space="preserve">9. </t>
    </r>
    <r>
      <rPr>
        <b/>
        <sz val="14"/>
        <rFont val="TH SarabunPSK"/>
        <family val="2"/>
      </rPr>
      <t>Rota</t>
    </r>
    <r>
      <rPr>
        <sz val="14"/>
        <rFont val="TH SarabunPSK"/>
        <family val="2"/>
      </rPr>
      <t xml:space="preserve"> (1 dose)</t>
    </r>
  </si>
  <si>
    <r>
      <t xml:space="preserve">นักเรียน ป.1
</t>
    </r>
    <r>
      <rPr>
        <sz val="14"/>
        <rFont val="TH SarabunPSK"/>
        <family val="2"/>
      </rPr>
      <t>(เก็บตก)</t>
    </r>
  </si>
  <si>
    <r>
      <t xml:space="preserve">10.1 </t>
    </r>
    <r>
      <rPr>
        <b/>
        <sz val="14"/>
        <rFont val="TH SarabunPSK"/>
        <family val="2"/>
      </rPr>
      <t>MMR/MR</t>
    </r>
    <r>
      <rPr>
        <sz val="14"/>
        <rFont val="TH SarabunPSK"/>
        <family val="2"/>
      </rPr>
      <t xml:space="preserve">  (1 dose)</t>
    </r>
  </si>
  <si>
    <r>
      <t xml:space="preserve">10.2 </t>
    </r>
    <r>
      <rPr>
        <b/>
        <sz val="14"/>
        <rFont val="TH SarabunPSK"/>
        <family val="2"/>
      </rPr>
      <t>MMR/MR</t>
    </r>
    <r>
      <rPr>
        <sz val="14"/>
        <rFont val="TH SarabunPSK"/>
        <family val="2"/>
      </rPr>
      <t xml:space="preserve"> (10 doses)</t>
    </r>
  </si>
  <si>
    <r>
      <t xml:space="preserve">11. </t>
    </r>
    <r>
      <rPr>
        <b/>
        <sz val="14"/>
        <rFont val="TH SarabunPSK"/>
        <family val="2"/>
      </rPr>
      <t>BCG</t>
    </r>
    <r>
      <rPr>
        <sz val="14"/>
        <rFont val="TH SarabunPSK"/>
        <family val="2"/>
      </rPr>
      <t xml:space="preserve"> (10 doses)</t>
    </r>
  </si>
  <si>
    <r>
      <t xml:space="preserve">12. </t>
    </r>
    <r>
      <rPr>
        <b/>
        <sz val="14"/>
        <rFont val="TH SarabunPSK"/>
        <family val="2"/>
      </rPr>
      <t>OPV</t>
    </r>
    <r>
      <rPr>
        <sz val="14"/>
        <rFont val="TH SarabunPSK"/>
        <family val="2"/>
      </rPr>
      <t xml:space="preserve"> (20 doses)</t>
    </r>
  </si>
  <si>
    <r>
      <t xml:space="preserve">13. </t>
    </r>
    <r>
      <rPr>
        <b/>
        <sz val="14"/>
        <rFont val="TH SarabunPSK"/>
        <family val="2"/>
      </rPr>
      <t>dT</t>
    </r>
    <r>
      <rPr>
        <sz val="14"/>
        <rFont val="TH SarabunPSK"/>
        <family val="2"/>
      </rPr>
      <t xml:space="preserve"> (10 doses)</t>
    </r>
  </si>
  <si>
    <r>
      <t xml:space="preserve">14. </t>
    </r>
    <r>
      <rPr>
        <b/>
        <sz val="14"/>
        <rFont val="TH SarabunPSK"/>
        <family val="2"/>
      </rPr>
      <t>HB</t>
    </r>
    <r>
      <rPr>
        <sz val="14"/>
        <rFont val="TH SarabunPSK"/>
        <family val="2"/>
      </rPr>
      <t xml:space="preserve"> (2 doses)</t>
    </r>
  </si>
  <si>
    <r>
      <t xml:space="preserve">15.1 </t>
    </r>
    <r>
      <rPr>
        <b/>
        <sz val="14"/>
        <rFont val="TH SarabunPSK"/>
        <family val="2"/>
      </rPr>
      <t>LAJE</t>
    </r>
    <r>
      <rPr>
        <sz val="14"/>
        <rFont val="TH SarabunPSK"/>
        <family val="2"/>
      </rPr>
      <t xml:space="preserve"> (1 dose)</t>
    </r>
  </si>
  <si>
    <r>
      <t xml:space="preserve">15.2 </t>
    </r>
    <r>
      <rPr>
        <b/>
        <sz val="14"/>
        <rFont val="TH SarabunPSK"/>
        <family val="2"/>
      </rPr>
      <t>LAJE</t>
    </r>
    <r>
      <rPr>
        <sz val="14"/>
        <rFont val="TH SarabunPSK"/>
        <family val="2"/>
      </rPr>
      <t xml:space="preserve"> (4 doses)</t>
    </r>
  </si>
  <si>
    <r>
      <t xml:space="preserve">16. </t>
    </r>
    <r>
      <rPr>
        <b/>
        <sz val="14"/>
        <rFont val="TH SarabunPSK"/>
        <family val="2"/>
      </rPr>
      <t>IPV</t>
    </r>
    <r>
      <rPr>
        <sz val="14"/>
        <rFont val="TH SarabunPSK"/>
        <family val="2"/>
      </rPr>
      <t xml:space="preserve"> (1 dose)</t>
    </r>
  </si>
  <si>
    <r>
      <t xml:space="preserve">17. </t>
    </r>
    <r>
      <rPr>
        <b/>
        <sz val="14"/>
        <rFont val="TH SarabunPSK"/>
        <family val="2"/>
      </rPr>
      <t>HPV</t>
    </r>
    <r>
      <rPr>
        <sz val="14"/>
        <rFont val="TH SarabunPSK"/>
        <family val="2"/>
      </rPr>
      <t xml:space="preserve"> (1 dose)</t>
    </r>
  </si>
  <si>
    <t>นักเรียน ป.6</t>
  </si>
  <si>
    <r>
      <t xml:space="preserve">18. </t>
    </r>
    <r>
      <rPr>
        <b/>
        <sz val="14"/>
        <rFont val="TH SarabunPSK"/>
        <family val="2"/>
      </rPr>
      <t>dT</t>
    </r>
    <r>
      <rPr>
        <sz val="14"/>
        <rFont val="TH SarabunPSK"/>
        <family val="2"/>
      </rPr>
      <t xml:space="preserve"> (10 doses)</t>
    </r>
  </si>
  <si>
    <t>หญิงตั้งครรภ์</t>
  </si>
  <si>
    <r>
      <t xml:space="preserve">19. </t>
    </r>
    <r>
      <rPr>
        <b/>
        <sz val="14"/>
        <rFont val="TH SarabunPSK"/>
        <family val="2"/>
      </rPr>
      <t>dT</t>
    </r>
    <r>
      <rPr>
        <sz val="14"/>
        <rFont val="TH SarabunPSK"/>
        <family val="2"/>
      </rPr>
      <t xml:space="preserve"> (10 doses)</t>
    </r>
  </si>
  <si>
    <r>
      <t xml:space="preserve">20. </t>
    </r>
    <r>
      <rPr>
        <b/>
        <sz val="14"/>
        <rFont val="TH SarabunPSK"/>
        <family val="2"/>
      </rPr>
      <t>Influenza</t>
    </r>
    <r>
      <rPr>
        <sz val="14"/>
        <rFont val="TH SarabunPSK"/>
        <family val="2"/>
      </rPr>
      <t xml:space="preserve"> (1 dose)</t>
    </r>
  </si>
  <si>
    <t>คลินิกวัคซีนผู้ใหญ่</t>
  </si>
  <si>
    <r>
      <t xml:space="preserve">21. </t>
    </r>
    <r>
      <rPr>
        <b/>
        <sz val="14"/>
        <rFont val="TH SarabunPSK"/>
        <family val="2"/>
      </rPr>
      <t>dT</t>
    </r>
    <r>
      <rPr>
        <sz val="14"/>
        <rFont val="TH SarabunPSK"/>
        <family val="2"/>
      </rPr>
      <t xml:space="preserve"> (10 doses)</t>
    </r>
  </si>
  <si>
    <r>
      <t xml:space="preserve">22. </t>
    </r>
    <r>
      <rPr>
        <b/>
        <sz val="14"/>
        <rFont val="TH SarabunPSK"/>
        <family val="2"/>
      </rPr>
      <t xml:space="preserve">MR </t>
    </r>
    <r>
      <rPr>
        <b/>
        <sz val="11"/>
        <rFont val="TH SarabunPSK"/>
        <family val="2"/>
      </rPr>
      <t>(นักศึกษาทางการแพทย์
      และสาธารณสุข)</t>
    </r>
    <r>
      <rPr>
        <sz val="10"/>
        <rFont val="TH SarabunPSK"/>
        <family val="2"/>
      </rPr>
      <t xml:space="preserve"> </t>
    </r>
    <r>
      <rPr>
        <sz val="14"/>
        <rFont val="TH SarabunPSK"/>
        <family val="2"/>
      </rPr>
      <t>(10 doses)</t>
    </r>
  </si>
  <si>
    <t xml:space="preserve">      ขอแสดงความนับถือ</t>
  </si>
  <si>
    <t xml:space="preserve">        (……………………….……………..…....)</t>
  </si>
  <si>
    <t>ตำแหน่ง …………………………………………….………………….....</t>
  </si>
  <si>
    <r>
      <rPr>
        <b/>
        <sz val="14"/>
        <rFont val="TH SarabunPSK"/>
        <family val="2"/>
      </rPr>
      <t>หมายเหตุ</t>
    </r>
    <r>
      <rPr>
        <sz val="14"/>
        <rFont val="TH SarabunPSK"/>
        <family val="2"/>
      </rPr>
      <t xml:space="preserve"> หน่วยบริการประมาณการกลุ่มเป้าหมายในการเบิกวัคซีนตามชนิดและขนาดบรรจุของวัคซีนตามที่คลังวัคซีนโรงพยาบาลได้รับการจัดสรร</t>
    </r>
  </si>
  <si>
    <t>เรียน  ผู้อำนวยการโรงพยาบาลควนเนียง</t>
  </si>
  <si>
    <t>นักเรียนหญิง ป.5</t>
  </si>
  <si>
    <t>Covid-19 vaccine</t>
  </si>
  <si>
    <t>23.Covid-19 vaccine (pfizer)</t>
  </si>
  <si>
    <t xml:space="preserve">  23.1.Pfizer 6 เดือน-5ปี</t>
  </si>
  <si>
    <t xml:space="preserve">  23.2.Pfizer 5-11ปี(ฝาส้ม,10dose)</t>
  </si>
  <si>
    <t xml:space="preserve">  23.3.Pfizer 12 ปีขึ้นไป(ฝาม่วง,6 dose)</t>
  </si>
  <si>
    <t>24.Covid-19 vaccine  (Astrazeneca)(10 dose)</t>
  </si>
  <si>
    <r>
      <t xml:space="preserve">แบบฟอร์ม ว.3/1 </t>
    </r>
    <r>
      <rPr>
        <i/>
        <sz val="14"/>
        <rFont val="TH SarabunPSK"/>
        <family val="2"/>
      </rPr>
      <t>(ฉบับปรับปรุงปี 2563/Covid)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</si>
</sst>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87" formatCode="_-* #,##0_-;\-* #,##0_-;_-* &quot;-&quot;??_-;_-@_-"/>
    <numFmt numFmtId="188" formatCode="#,##0.0_ ;\-#,##0.0\ "/>
    <numFmt numFmtId="189" formatCode="_-* #,##0.0_-;\-* #,##0.0_-;_-* &quot;-&quot;??_-;_-@_-"/>
  </numFmts>
  <fonts count="10" x14ac:knownFonts="1">
    <font>
      <sz val="14"/>
      <name val="Cordia New"/>
      <charset val="222"/>
    </font>
    <font>
      <sz val="14"/>
      <name val="Cordia New"/>
      <family val="2"/>
    </font>
    <font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3"/>
      <color theme="0" tint="-0.249977111117893"/>
      <name val="TH SarabunPSK"/>
      <family val="2"/>
    </font>
    <font>
      <i/>
      <sz val="14"/>
      <name val="TH SarabunPSK"/>
      <family val="2"/>
    </font>
    <font>
      <sz val="10"/>
      <name val="TH SarabunPSK"/>
      <family val="2"/>
    </font>
    <font>
      <b/>
      <sz val="11"/>
      <name val="TH SarabunPSK"/>
      <family val="2"/>
    </font>
    <font>
      <sz val="12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7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44">
    <xf numFmtId="0" fontId="0" fillId="0" borderId="0" xfId="0"/>
    <xf numFmtId="0" fontId="2" fillId="0" borderId="0" xfId="0" applyFont="1"/>
    <xf numFmtId="0" fontId="5" fillId="0" borderId="0" xfId="0" applyFont="1"/>
    <xf numFmtId="0" fontId="3" fillId="0" borderId="0" xfId="0" applyFont="1" applyBorder="1"/>
    <xf numFmtId="0" fontId="3" fillId="0" borderId="0" xfId="0" applyFont="1"/>
    <xf numFmtId="43" fontId="3" fillId="0" borderId="0" xfId="1" applyFont="1"/>
    <xf numFmtId="0" fontId="3" fillId="0" borderId="0" xfId="0" applyFont="1" applyAlignment="1">
      <alignment horizontal="left"/>
    </xf>
    <xf numFmtId="187" fontId="3" fillId="2" borderId="13" xfId="2" applyNumberFormat="1" applyFont="1" applyFill="1" applyBorder="1" applyAlignment="1">
      <alignment horizontal="center"/>
    </xf>
    <xf numFmtId="187" fontId="2" fillId="2" borderId="13" xfId="1" applyNumberFormat="1" applyFont="1" applyFill="1" applyBorder="1" applyAlignment="1">
      <alignment horizontal="center"/>
    </xf>
    <xf numFmtId="187" fontId="3" fillId="2" borderId="10" xfId="2" applyNumberFormat="1" applyFont="1" applyFill="1" applyBorder="1" applyAlignment="1">
      <alignment horizontal="center"/>
    </xf>
    <xf numFmtId="187" fontId="3" fillId="2" borderId="46" xfId="1" applyNumberFormat="1" applyFont="1" applyFill="1" applyBorder="1" applyAlignment="1">
      <alignment horizontal="center"/>
    </xf>
    <xf numFmtId="188" fontId="3" fillId="2" borderId="8" xfId="2" applyNumberFormat="1" applyFont="1" applyFill="1" applyBorder="1" applyAlignment="1">
      <alignment horizontal="center"/>
    </xf>
    <xf numFmtId="188" fontId="3" fillId="2" borderId="10" xfId="2" applyNumberFormat="1" applyFont="1" applyFill="1" applyBorder="1" applyAlignment="1">
      <alignment horizontal="center"/>
    </xf>
    <xf numFmtId="189" fontId="2" fillId="2" borderId="32" xfId="1" applyNumberFormat="1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 wrapText="1"/>
    </xf>
    <xf numFmtId="0" fontId="4" fillId="2" borderId="28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left"/>
    </xf>
    <xf numFmtId="187" fontId="3" fillId="2" borderId="12" xfId="2" applyNumberFormat="1" applyFont="1" applyFill="1" applyBorder="1" applyAlignment="1">
      <alignment horizontal="center" vertical="center"/>
    </xf>
    <xf numFmtId="187" fontId="3" fillId="2" borderId="56" xfId="1" applyNumberFormat="1" applyFont="1" applyFill="1" applyBorder="1" applyAlignment="1">
      <alignment horizontal="center" vertical="center"/>
    </xf>
    <xf numFmtId="188" fontId="3" fillId="2" borderId="8" xfId="2" applyNumberFormat="1" applyFont="1" applyFill="1" applyBorder="1" applyAlignment="1">
      <alignment horizontal="center" vertical="center"/>
    </xf>
    <xf numFmtId="187" fontId="3" fillId="2" borderId="47" xfId="2" applyNumberFormat="1" applyFont="1" applyFill="1" applyBorder="1" applyAlignment="1">
      <alignment horizontal="center" vertical="center"/>
    </xf>
    <xf numFmtId="187" fontId="3" fillId="2" borderId="48" xfId="2" applyNumberFormat="1" applyFont="1" applyFill="1" applyBorder="1" applyAlignment="1">
      <alignment horizontal="center" vertical="center"/>
    </xf>
    <xf numFmtId="188" fontId="3" fillId="2" borderId="48" xfId="2" applyNumberFormat="1" applyFont="1" applyFill="1" applyBorder="1" applyAlignment="1">
      <alignment horizontal="center" vertical="center"/>
    </xf>
    <xf numFmtId="187" fontId="3" fillId="2" borderId="13" xfId="2" applyNumberFormat="1" applyFont="1" applyFill="1" applyBorder="1" applyAlignment="1">
      <alignment horizontal="center" vertical="center"/>
    </xf>
    <xf numFmtId="187" fontId="3" fillId="2" borderId="10" xfId="2" applyNumberFormat="1" applyFont="1" applyFill="1" applyBorder="1" applyAlignment="1">
      <alignment horizontal="center" vertical="center"/>
    </xf>
    <xf numFmtId="188" fontId="3" fillId="2" borderId="10" xfId="2" applyNumberFormat="1" applyFont="1" applyFill="1" applyBorder="1" applyAlignment="1">
      <alignment horizontal="center" vertical="center"/>
    </xf>
    <xf numFmtId="187" fontId="3" fillId="2" borderId="33" xfId="2" applyNumberFormat="1" applyFont="1" applyFill="1" applyBorder="1" applyAlignment="1">
      <alignment horizontal="center" vertical="center"/>
    </xf>
    <xf numFmtId="187" fontId="3" fillId="2" borderId="32" xfId="2" applyNumberFormat="1" applyFont="1" applyFill="1" applyBorder="1" applyAlignment="1">
      <alignment horizontal="center" vertical="center"/>
    </xf>
    <xf numFmtId="188" fontId="3" fillId="2" borderId="32" xfId="2" applyNumberFormat="1" applyFont="1" applyFill="1" applyBorder="1" applyAlignment="1">
      <alignment horizontal="center" vertical="center"/>
    </xf>
    <xf numFmtId="187" fontId="3" fillId="2" borderId="46" xfId="1" applyNumberFormat="1" applyFont="1" applyFill="1" applyBorder="1" applyAlignment="1">
      <alignment horizontal="center" vertical="center"/>
    </xf>
    <xf numFmtId="189" fontId="2" fillId="2" borderId="32" xfId="1" applyNumberFormat="1" applyFont="1" applyFill="1" applyBorder="1" applyAlignment="1">
      <alignment horizontal="center" vertical="center"/>
    </xf>
    <xf numFmtId="188" fontId="3" fillId="2" borderId="6" xfId="2" applyNumberFormat="1" applyFont="1" applyFill="1" applyBorder="1" applyAlignment="1">
      <alignment horizontal="center" vertical="center"/>
    </xf>
    <xf numFmtId="187" fontId="3" fillId="2" borderId="52" xfId="2" applyNumberFormat="1" applyFont="1" applyFill="1" applyBorder="1" applyAlignment="1">
      <alignment horizontal="center" vertical="center"/>
    </xf>
    <xf numFmtId="187" fontId="3" fillId="2" borderId="29" xfId="2" applyNumberFormat="1" applyFont="1" applyFill="1" applyBorder="1" applyAlignment="1">
      <alignment horizontal="center" vertical="center"/>
    </xf>
    <xf numFmtId="188" fontId="3" fillId="2" borderId="29" xfId="2" applyNumberFormat="1" applyFont="1" applyFill="1" applyBorder="1" applyAlignment="1">
      <alignment horizontal="center" vertical="center"/>
    </xf>
    <xf numFmtId="187" fontId="3" fillId="2" borderId="57" xfId="2" applyNumberFormat="1" applyFont="1" applyFill="1" applyBorder="1" applyAlignment="1">
      <alignment horizontal="center" vertical="center"/>
    </xf>
    <xf numFmtId="187" fontId="3" fillId="2" borderId="0" xfId="2" applyNumberFormat="1" applyFont="1" applyFill="1" applyBorder="1" applyAlignment="1">
      <alignment horizontal="center"/>
    </xf>
    <xf numFmtId="0" fontId="3" fillId="2" borderId="0" xfId="0" applyFont="1" applyFill="1" applyBorder="1"/>
    <xf numFmtId="0" fontId="3" fillId="2" borderId="0" xfId="0" applyFont="1" applyFill="1" applyBorder="1" applyAlignment="1"/>
    <xf numFmtId="0" fontId="3" fillId="2" borderId="0" xfId="0" applyFont="1" applyFill="1" applyBorder="1" applyAlignment="1">
      <alignment horizontal="right"/>
    </xf>
    <xf numFmtId="0" fontId="3" fillId="2" borderId="40" xfId="0" applyFont="1" applyFill="1" applyBorder="1" applyAlignment="1">
      <alignment vertical="center"/>
    </xf>
    <xf numFmtId="0" fontId="3" fillId="2" borderId="45" xfId="0" applyFont="1" applyFill="1" applyBorder="1" applyAlignment="1">
      <alignment vertical="center"/>
    </xf>
    <xf numFmtId="0" fontId="3" fillId="2" borderId="41" xfId="0" applyFont="1" applyFill="1" applyBorder="1" applyAlignment="1">
      <alignment vertical="center"/>
    </xf>
    <xf numFmtId="0" fontId="3" fillId="2" borderId="31" xfId="0" applyFont="1" applyFill="1" applyBorder="1" applyAlignment="1">
      <alignment vertical="center"/>
    </xf>
    <xf numFmtId="0" fontId="3" fillId="2" borderId="42" xfId="0" applyFont="1" applyFill="1" applyBorder="1" applyAlignment="1">
      <alignment vertical="center"/>
    </xf>
    <xf numFmtId="0" fontId="4" fillId="2" borderId="11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/>
    </xf>
    <xf numFmtId="0" fontId="3" fillId="2" borderId="34" xfId="0" applyFont="1" applyFill="1" applyBorder="1" applyAlignment="1">
      <alignment horizontal="left" vertical="center"/>
    </xf>
    <xf numFmtId="0" fontId="2" fillId="2" borderId="0" xfId="0" applyFont="1" applyFill="1" applyBorder="1"/>
    <xf numFmtId="0" fontId="2" fillId="2" borderId="8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center"/>
    </xf>
    <xf numFmtId="0" fontId="2" fillId="2" borderId="0" xfId="0" applyFont="1" applyFill="1"/>
    <xf numFmtId="0" fontId="5" fillId="2" borderId="0" xfId="0" applyFont="1" applyFill="1"/>
    <xf numFmtId="0" fontId="3" fillId="2" borderId="0" xfId="0" applyFont="1" applyFill="1"/>
    <xf numFmtId="0" fontId="3" fillId="2" borderId="58" xfId="0" applyFont="1" applyFill="1" applyBorder="1" applyAlignment="1">
      <alignment vertical="center"/>
    </xf>
    <xf numFmtId="187" fontId="3" fillId="2" borderId="8" xfId="2" applyNumberFormat="1" applyFont="1" applyFill="1" applyBorder="1" applyAlignment="1">
      <alignment horizontal="center" vertical="center"/>
    </xf>
    <xf numFmtId="187" fontId="3" fillId="2" borderId="59" xfId="2" applyNumberFormat="1" applyFont="1" applyFill="1" applyBorder="1" applyAlignment="1">
      <alignment horizontal="center" vertical="center"/>
    </xf>
    <xf numFmtId="187" fontId="3" fillId="2" borderId="60" xfId="2" applyNumberFormat="1" applyFont="1" applyFill="1" applyBorder="1" applyAlignment="1">
      <alignment horizontal="center" vertical="center"/>
    </xf>
    <xf numFmtId="187" fontId="3" fillId="3" borderId="39" xfId="2" applyNumberFormat="1" applyFont="1" applyFill="1" applyBorder="1" applyAlignment="1">
      <alignment horizontal="center"/>
    </xf>
    <xf numFmtId="187" fontId="3" fillId="3" borderId="37" xfId="2" applyNumberFormat="1" applyFont="1" applyFill="1" applyBorder="1" applyAlignment="1">
      <alignment horizontal="center"/>
    </xf>
    <xf numFmtId="187" fontId="3" fillId="3" borderId="39" xfId="2" applyNumberFormat="1" applyFont="1" applyFill="1" applyBorder="1" applyAlignment="1">
      <alignment horizontal="center" vertical="center"/>
    </xf>
    <xf numFmtId="187" fontId="3" fillId="3" borderId="36" xfId="2" applyNumberFormat="1" applyFont="1" applyFill="1" applyBorder="1" applyAlignment="1">
      <alignment horizontal="center" vertical="center"/>
    </xf>
    <xf numFmtId="187" fontId="3" fillId="3" borderId="37" xfId="2" applyNumberFormat="1" applyFont="1" applyFill="1" applyBorder="1" applyAlignment="1">
      <alignment horizontal="center" vertical="center"/>
    </xf>
    <xf numFmtId="187" fontId="3" fillId="3" borderId="44" xfId="2" applyNumberFormat="1" applyFont="1" applyFill="1" applyBorder="1" applyAlignment="1">
      <alignment horizontal="center" vertical="center"/>
    </xf>
    <xf numFmtId="187" fontId="3" fillId="3" borderId="51" xfId="2" applyNumberFormat="1" applyFont="1" applyFill="1" applyBorder="1" applyAlignment="1">
      <alignment horizontal="center" vertical="center"/>
    </xf>
    <xf numFmtId="187" fontId="3" fillId="3" borderId="7" xfId="2" applyNumberFormat="1" applyFont="1" applyFill="1" applyBorder="1" applyAlignment="1">
      <alignment horizontal="center" vertical="center"/>
    </xf>
    <xf numFmtId="187" fontId="3" fillId="3" borderId="4" xfId="2" applyNumberFormat="1" applyFont="1" applyFill="1" applyBorder="1" applyAlignment="1">
      <alignment horizontal="center" vertical="center"/>
    </xf>
    <xf numFmtId="187" fontId="3" fillId="3" borderId="12" xfId="2" applyNumberFormat="1" applyFont="1" applyFill="1" applyBorder="1" applyAlignment="1">
      <alignment horizontal="center"/>
    </xf>
    <xf numFmtId="187" fontId="3" fillId="3" borderId="13" xfId="2" applyNumberFormat="1" applyFont="1" applyFill="1" applyBorder="1" applyAlignment="1">
      <alignment horizontal="center"/>
    </xf>
    <xf numFmtId="187" fontId="3" fillId="3" borderId="12" xfId="2" applyNumberFormat="1" applyFont="1" applyFill="1" applyBorder="1" applyAlignment="1">
      <alignment horizontal="center" vertical="center"/>
    </xf>
    <xf numFmtId="187" fontId="3" fillId="3" borderId="47" xfId="2" applyNumberFormat="1" applyFont="1" applyFill="1" applyBorder="1" applyAlignment="1">
      <alignment horizontal="center" vertical="center"/>
    </xf>
    <xf numFmtId="187" fontId="3" fillId="3" borderId="13" xfId="2" applyNumberFormat="1" applyFont="1" applyFill="1" applyBorder="1" applyAlignment="1">
      <alignment horizontal="center" vertical="center"/>
    </xf>
    <xf numFmtId="187" fontId="3" fillId="3" borderId="33" xfId="2" applyNumberFormat="1" applyFont="1" applyFill="1" applyBorder="1" applyAlignment="1">
      <alignment horizontal="center" vertical="center"/>
    </xf>
    <xf numFmtId="187" fontId="3" fillId="3" borderId="5" xfId="2" applyNumberFormat="1" applyFont="1" applyFill="1" applyBorder="1" applyAlignment="1">
      <alignment horizontal="center" vertical="center"/>
    </xf>
    <xf numFmtId="187" fontId="3" fillId="3" borderId="52" xfId="2" applyNumberFormat="1" applyFont="1" applyFill="1" applyBorder="1" applyAlignment="1">
      <alignment horizontal="center" vertical="center"/>
    </xf>
    <xf numFmtId="187" fontId="3" fillId="3" borderId="57" xfId="2" applyNumberFormat="1" applyFont="1" applyFill="1" applyBorder="1" applyAlignment="1">
      <alignment horizontal="center" vertical="center"/>
    </xf>
    <xf numFmtId="189" fontId="3" fillId="3" borderId="7" xfId="2" applyNumberFormat="1" applyFont="1" applyFill="1" applyBorder="1" applyAlignment="1">
      <alignment horizontal="center"/>
    </xf>
    <xf numFmtId="187" fontId="3" fillId="3" borderId="9" xfId="2" applyNumberFormat="1" applyFont="1" applyFill="1" applyBorder="1" applyAlignment="1">
      <alignment horizontal="center"/>
    </xf>
    <xf numFmtId="187" fontId="3" fillId="3" borderId="49" xfId="2" applyNumberFormat="1" applyFont="1" applyFill="1" applyBorder="1" applyAlignment="1">
      <alignment horizontal="center" vertical="center"/>
    </xf>
    <xf numFmtId="187" fontId="3" fillId="3" borderId="9" xfId="2" applyNumberFormat="1" applyFont="1" applyFill="1" applyBorder="1" applyAlignment="1">
      <alignment horizontal="center" vertical="center"/>
    </xf>
    <xf numFmtId="187" fontId="3" fillId="3" borderId="35" xfId="2" applyNumberFormat="1" applyFont="1" applyFill="1" applyBorder="1" applyAlignment="1">
      <alignment horizontal="center" vertical="center"/>
    </xf>
    <xf numFmtId="187" fontId="3" fillId="3" borderId="53" xfId="2" applyNumberFormat="1" applyFont="1" applyFill="1" applyBorder="1" applyAlignment="1">
      <alignment horizontal="center" vertical="center"/>
    </xf>
    <xf numFmtId="187" fontId="3" fillId="3" borderId="61" xfId="2" applyNumberFormat="1" applyFont="1" applyFill="1" applyBorder="1" applyAlignment="1">
      <alignment horizontal="center" vertical="center"/>
    </xf>
    <xf numFmtId="187" fontId="3" fillId="2" borderId="0" xfId="1" applyNumberFormat="1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vertical="center"/>
    </xf>
    <xf numFmtId="187" fontId="3" fillId="3" borderId="62" xfId="2" applyNumberFormat="1" applyFont="1" applyFill="1" applyBorder="1" applyAlignment="1">
      <alignment horizontal="center" vertical="center"/>
    </xf>
    <xf numFmtId="187" fontId="3" fillId="2" borderId="63" xfId="2" applyNumberFormat="1" applyFont="1" applyFill="1" applyBorder="1" applyAlignment="1">
      <alignment horizontal="center" vertical="center"/>
    </xf>
    <xf numFmtId="187" fontId="3" fillId="3" borderId="63" xfId="2" applyNumberFormat="1" applyFont="1" applyFill="1" applyBorder="1" applyAlignment="1">
      <alignment horizontal="center" vertical="center"/>
    </xf>
    <xf numFmtId="187" fontId="3" fillId="2" borderId="64" xfId="2" applyNumberFormat="1" applyFont="1" applyFill="1" applyBorder="1" applyAlignment="1">
      <alignment horizontal="center" vertical="center"/>
    </xf>
    <xf numFmtId="187" fontId="3" fillId="3" borderId="65" xfId="2" applyNumberFormat="1" applyFont="1" applyFill="1" applyBorder="1" applyAlignment="1">
      <alignment horizontal="center" vertical="center"/>
    </xf>
    <xf numFmtId="188" fontId="3" fillId="2" borderId="64" xfId="2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left"/>
    </xf>
    <xf numFmtId="0" fontId="3" fillId="2" borderId="54" xfId="0" applyFont="1" applyFill="1" applyBorder="1" applyAlignment="1">
      <alignment vertical="center" wrapText="1"/>
    </xf>
    <xf numFmtId="187" fontId="3" fillId="3" borderId="66" xfId="2" applyNumberFormat="1" applyFont="1" applyFill="1" applyBorder="1" applyAlignment="1">
      <alignment horizontal="center" vertical="center"/>
    </xf>
    <xf numFmtId="187" fontId="3" fillId="2" borderId="67" xfId="2" applyNumberFormat="1" applyFont="1" applyFill="1" applyBorder="1" applyAlignment="1">
      <alignment horizontal="center" vertical="center"/>
    </xf>
    <xf numFmtId="188" fontId="3" fillId="2" borderId="67" xfId="2" applyNumberFormat="1" applyFont="1" applyFill="1" applyBorder="1" applyAlignment="1">
      <alignment horizontal="center" vertical="center"/>
    </xf>
    <xf numFmtId="187" fontId="3" fillId="2" borderId="1" xfId="2" applyNumberFormat="1" applyFont="1" applyFill="1" applyBorder="1" applyAlignment="1">
      <alignment horizontal="center" vertical="center"/>
    </xf>
    <xf numFmtId="187" fontId="3" fillId="2" borderId="68" xfId="2" applyNumberFormat="1" applyFont="1" applyFill="1" applyBorder="1" applyAlignment="1">
      <alignment horizontal="center"/>
    </xf>
    <xf numFmtId="0" fontId="2" fillId="2" borderId="54" xfId="0" applyFont="1" applyFill="1" applyBorder="1"/>
    <xf numFmtId="0" fontId="9" fillId="2" borderId="43" xfId="0" applyFont="1" applyFill="1" applyBorder="1" applyAlignment="1">
      <alignment vertical="center" wrapText="1"/>
    </xf>
    <xf numFmtId="187" fontId="3" fillId="3" borderId="69" xfId="2" applyNumberFormat="1" applyFont="1" applyFill="1" applyBorder="1" applyAlignment="1">
      <alignment horizontal="center" vertical="center"/>
    </xf>
    <xf numFmtId="187" fontId="3" fillId="3" borderId="1" xfId="2" applyNumberFormat="1" applyFont="1" applyFill="1" applyBorder="1" applyAlignment="1">
      <alignment horizontal="center" vertical="center"/>
    </xf>
    <xf numFmtId="187" fontId="3" fillId="3" borderId="70" xfId="2" applyNumberFormat="1" applyFont="1" applyFill="1" applyBorder="1" applyAlignment="1">
      <alignment horizontal="center" vertical="center"/>
    </xf>
    <xf numFmtId="187" fontId="3" fillId="3" borderId="71" xfId="2" applyNumberFormat="1" applyFont="1" applyFill="1" applyBorder="1" applyAlignment="1">
      <alignment horizontal="center" vertical="center"/>
    </xf>
    <xf numFmtId="188" fontId="3" fillId="2" borderId="72" xfId="2" applyNumberFormat="1" applyFont="1" applyFill="1" applyBorder="1" applyAlignment="1">
      <alignment horizontal="center" vertical="center"/>
    </xf>
    <xf numFmtId="188" fontId="3" fillId="2" borderId="60" xfId="2" applyNumberFormat="1" applyFont="1" applyFill="1" applyBorder="1" applyAlignment="1">
      <alignment horizontal="center" vertical="center"/>
    </xf>
    <xf numFmtId="188" fontId="3" fillId="2" borderId="73" xfId="2" applyNumberFormat="1" applyFont="1" applyFill="1" applyBorder="1" applyAlignment="1">
      <alignment horizontal="center" vertical="center"/>
    </xf>
    <xf numFmtId="187" fontId="3" fillId="2" borderId="74" xfId="2" applyNumberFormat="1" applyFont="1" applyFill="1" applyBorder="1" applyAlignment="1">
      <alignment horizontal="center" vertical="center"/>
    </xf>
    <xf numFmtId="187" fontId="3" fillId="2" borderId="75" xfId="2" applyNumberFormat="1" applyFont="1" applyFill="1" applyBorder="1" applyAlignment="1">
      <alignment horizontal="center" vertical="center"/>
    </xf>
    <xf numFmtId="187" fontId="3" fillId="3" borderId="76" xfId="2" applyNumberFormat="1" applyFont="1" applyFill="1" applyBorder="1" applyAlignment="1">
      <alignment horizontal="center" vertical="center"/>
    </xf>
    <xf numFmtId="187" fontId="3" fillId="2" borderId="70" xfId="2" applyNumberFormat="1" applyFont="1" applyFill="1" applyBorder="1" applyAlignment="1">
      <alignment horizontal="center"/>
    </xf>
    <xf numFmtId="0" fontId="3" fillId="2" borderId="43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left"/>
    </xf>
    <xf numFmtId="0" fontId="4" fillId="2" borderId="21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0" fontId="4" fillId="2" borderId="50" xfId="0" applyFont="1" applyFill="1" applyBorder="1" applyAlignment="1">
      <alignment horizontal="center" vertical="center" wrapText="1"/>
    </xf>
    <xf numFmtId="0" fontId="4" fillId="2" borderId="54" xfId="0" applyFont="1" applyFill="1" applyBorder="1" applyAlignment="1">
      <alignment horizontal="center" vertical="center" wrapText="1"/>
    </xf>
    <xf numFmtId="0" fontId="4" fillId="2" borderId="55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38" xfId="0" applyFont="1" applyFill="1" applyBorder="1" applyAlignment="1">
      <alignment horizontal="center" vertical="center"/>
    </xf>
    <xf numFmtId="0" fontId="4" fillId="2" borderId="54" xfId="0" applyFont="1" applyFill="1" applyBorder="1" applyAlignment="1">
      <alignment horizontal="center" vertical="center"/>
    </xf>
    <xf numFmtId="0" fontId="4" fillId="2" borderId="50" xfId="0" applyFont="1" applyFill="1" applyBorder="1" applyAlignment="1">
      <alignment horizontal="center" vertical="center"/>
    </xf>
    <xf numFmtId="0" fontId="9" fillId="2" borderId="41" xfId="0" applyFont="1" applyFill="1" applyBorder="1" applyAlignment="1">
      <alignment vertical="center" wrapText="1"/>
    </xf>
    <xf numFmtId="0" fontId="9" fillId="2" borderId="40" xfId="0" applyFont="1" applyFill="1" applyBorder="1" applyAlignment="1">
      <alignment vertical="center"/>
    </xf>
  </cellXfs>
  <cellStyles count="3">
    <cellStyle name="Comma 2" xfId="2"/>
    <cellStyle name="เครื่องหมายจุลภาค" xfId="1" builtinId="3"/>
    <cellStyle name="ปกติ" xfId="0" builtinId="0"/>
  </cellStyles>
  <dxfs count="0"/>
  <tableStyles count="0" defaultTableStyle="TableStyleMedium2" defaultPivotStyle="PivotStyleLight16"/>
  <colors>
    <mruColors>
      <color rgb="FF00FFFF"/>
      <color rgb="FFF6A6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3</xdr:col>
      <xdr:colOff>380999</xdr:colOff>
      <xdr:row>0</xdr:row>
      <xdr:rowOff>161925</xdr:rowOff>
    </xdr:from>
    <xdr:to>
      <xdr:col>4</xdr:col>
      <xdr:colOff>561974</xdr:colOff>
      <xdr:row>4</xdr:row>
      <xdr:rowOff>85725</xdr:rowOff>
    </xdr:to>
    <xdr:pic>
      <xdr:nvPicPr>
        <xdr:cNvPr id="2" name="รูปภาพ 0" descr="imagesCAM7T4ZF.jp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352799" y="161925"/>
          <a:ext cx="828675" cy="102870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</xdr:row>
      <xdr:rowOff>0</xdr:rowOff>
    </xdr:from>
    <xdr:to>
      <xdr:col>7</xdr:col>
      <xdr:colOff>419100</xdr:colOff>
      <xdr:row>4</xdr:row>
      <xdr:rowOff>0</xdr:rowOff>
    </xdr:to>
    <xdr:sp macro="" textlink="">
      <xdr:nvSpPr>
        <xdr:cNvPr id="3" name="Rectangle 1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>
          <a:spLocks noChangeArrowheads="1"/>
        </xdr:cNvSpPr>
      </xdr:nvSpPr>
      <xdr:spPr bwMode="auto">
        <a:xfrm>
          <a:off x="4286250" y="276225"/>
          <a:ext cx="1066800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2"/>
  <sheetViews>
    <sheetView tabSelected="1" view="pageBreakPreview" topLeftCell="A16" zoomScaleNormal="100" zoomScaleSheetLayoutView="100" workbookViewId="0">
      <selection activeCell="O35" sqref="O35"/>
    </sheetView>
  </sheetViews>
  <sheetFormatPr defaultColWidth="9.140625" defaultRowHeight="21.75" x14ac:dyDescent="0.5"/>
  <cols>
    <col min="1" max="1" width="1.85546875" style="4" customWidth="1"/>
    <col min="2" max="2" width="16.7109375" style="4" customWidth="1"/>
    <col min="3" max="3" width="26" style="4" customWidth="1"/>
    <col min="4" max="4" width="9.7109375" style="4" customWidth="1"/>
    <col min="5" max="5" width="9.85546875" style="4" customWidth="1"/>
    <col min="6" max="6" width="10" style="4" customWidth="1"/>
    <col min="7" max="7" width="9.7109375" style="4" customWidth="1"/>
    <col min="8" max="8" width="12.85546875" style="4" customWidth="1"/>
    <col min="9" max="9" width="12.7109375" style="4" customWidth="1"/>
    <col min="10" max="10" width="12.140625" style="4" customWidth="1"/>
    <col min="11" max="11" width="1.7109375" style="4" customWidth="1"/>
    <col min="12" max="16384" width="9.140625" style="4"/>
  </cols>
  <sheetData>
    <row r="1" spans="1:14" x14ac:dyDescent="0.5">
      <c r="A1" s="38"/>
      <c r="B1" s="38"/>
      <c r="C1" s="38"/>
      <c r="D1" s="38"/>
      <c r="E1" s="38"/>
      <c r="F1" s="38"/>
      <c r="G1" s="38"/>
      <c r="H1" s="38"/>
      <c r="I1" s="38"/>
      <c r="J1" s="38"/>
      <c r="K1" s="38"/>
    </row>
    <row r="2" spans="1:14" x14ac:dyDescent="0.5">
      <c r="A2" s="38"/>
      <c r="B2" s="38"/>
      <c r="C2" s="38"/>
      <c r="D2" s="39"/>
      <c r="E2" s="39"/>
      <c r="F2" s="39"/>
      <c r="G2" s="39"/>
      <c r="H2" s="39"/>
      <c r="I2" s="39"/>
      <c r="J2" s="40" t="s">
        <v>60</v>
      </c>
      <c r="K2" s="38"/>
    </row>
    <row r="3" spans="1:14" x14ac:dyDescent="0.5">
      <c r="A3" s="38"/>
      <c r="B3" s="38"/>
      <c r="C3" s="38"/>
      <c r="D3" s="39"/>
      <c r="E3" s="39"/>
      <c r="F3" s="39"/>
      <c r="G3" s="39"/>
      <c r="H3" s="39"/>
      <c r="I3" s="39"/>
      <c r="J3" s="40"/>
      <c r="K3" s="38"/>
    </row>
    <row r="4" spans="1:14" x14ac:dyDescent="0.5">
      <c r="A4" s="38"/>
      <c r="B4" s="38"/>
      <c r="C4" s="39"/>
      <c r="D4" s="39"/>
      <c r="E4" s="39"/>
      <c r="F4" s="39"/>
      <c r="G4" s="39"/>
      <c r="H4" s="39"/>
      <c r="I4" s="39"/>
      <c r="J4" s="39"/>
      <c r="K4" s="38"/>
    </row>
    <row r="5" spans="1:14" x14ac:dyDescent="0.5">
      <c r="A5" s="38"/>
      <c r="B5" s="38" t="s">
        <v>0</v>
      </c>
      <c r="C5" s="38"/>
      <c r="D5" s="38"/>
      <c r="E5" s="38"/>
      <c r="F5" s="38"/>
      <c r="G5" s="113" t="s">
        <v>1</v>
      </c>
      <c r="H5" s="113"/>
      <c r="I5" s="113"/>
      <c r="J5" s="113"/>
      <c r="K5" s="38"/>
    </row>
    <row r="6" spans="1:14" x14ac:dyDescent="0.5">
      <c r="A6" s="38"/>
      <c r="B6" s="38"/>
      <c r="C6" s="38"/>
      <c r="D6" s="38"/>
      <c r="E6" s="38"/>
      <c r="F6" s="113" t="s">
        <v>2</v>
      </c>
      <c r="G6" s="113"/>
      <c r="H6" s="113"/>
      <c r="I6" s="113"/>
      <c r="J6" s="113"/>
      <c r="K6" s="38"/>
    </row>
    <row r="7" spans="1:14" x14ac:dyDescent="0.5">
      <c r="A7" s="38"/>
      <c r="B7" s="92" t="s">
        <v>3</v>
      </c>
      <c r="C7" s="92"/>
      <c r="D7" s="92"/>
      <c r="E7" s="38"/>
      <c r="F7" s="38"/>
      <c r="G7" s="38"/>
      <c r="H7" s="38"/>
      <c r="I7" s="38"/>
      <c r="J7" s="38"/>
      <c r="K7" s="38"/>
      <c r="L7" s="3"/>
      <c r="M7" s="3"/>
    </row>
    <row r="8" spans="1:14" x14ac:dyDescent="0.5">
      <c r="A8" s="38"/>
      <c r="B8" s="38" t="s">
        <v>52</v>
      </c>
      <c r="C8" s="38"/>
      <c r="D8" s="38"/>
      <c r="E8" s="38"/>
      <c r="F8" s="38"/>
      <c r="G8" s="38"/>
      <c r="H8" s="38"/>
      <c r="I8" s="38"/>
      <c r="J8" s="38"/>
      <c r="K8" s="38"/>
      <c r="L8" s="3"/>
      <c r="M8" s="3"/>
    </row>
    <row r="9" spans="1:14" x14ac:dyDescent="0.5">
      <c r="A9" s="38"/>
      <c r="B9" s="38"/>
      <c r="C9" s="113" t="s">
        <v>4</v>
      </c>
      <c r="D9" s="113"/>
      <c r="E9" s="113"/>
      <c r="F9" s="113"/>
      <c r="G9" s="113"/>
      <c r="H9" s="113"/>
      <c r="I9" s="113"/>
      <c r="J9" s="113"/>
      <c r="K9" s="38"/>
      <c r="L9" s="3"/>
      <c r="M9" s="3"/>
    </row>
    <row r="10" spans="1:14" ht="8.25" customHeight="1" thickBot="1" x14ac:dyDescent="0.55000000000000004">
      <c r="A10" s="38"/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"/>
      <c r="M10" s="3"/>
    </row>
    <row r="11" spans="1:14" x14ac:dyDescent="0.5">
      <c r="A11" s="38"/>
      <c r="B11" s="114" t="s">
        <v>5</v>
      </c>
      <c r="C11" s="117" t="s">
        <v>6</v>
      </c>
      <c r="D11" s="120" t="s">
        <v>7</v>
      </c>
      <c r="E11" s="121"/>
      <c r="F11" s="121"/>
      <c r="G11" s="122"/>
      <c r="H11" s="123" t="s">
        <v>8</v>
      </c>
      <c r="I11" s="121"/>
      <c r="J11" s="124"/>
      <c r="K11" s="38"/>
    </row>
    <row r="12" spans="1:14" x14ac:dyDescent="0.5">
      <c r="A12" s="38"/>
      <c r="B12" s="115"/>
      <c r="C12" s="118"/>
      <c r="D12" s="125" t="s">
        <v>9</v>
      </c>
      <c r="E12" s="127" t="s">
        <v>10</v>
      </c>
      <c r="F12" s="127"/>
      <c r="G12" s="128"/>
      <c r="H12" s="129" t="s">
        <v>11</v>
      </c>
      <c r="I12" s="131" t="s">
        <v>12</v>
      </c>
      <c r="J12" s="133" t="s">
        <v>13</v>
      </c>
      <c r="K12" s="38"/>
      <c r="N12" s="5"/>
    </row>
    <row r="13" spans="1:14" ht="44.25" thickBot="1" x14ac:dyDescent="0.55000000000000004">
      <c r="A13" s="38"/>
      <c r="B13" s="116"/>
      <c r="C13" s="119"/>
      <c r="D13" s="126"/>
      <c r="E13" s="14" t="s">
        <v>14</v>
      </c>
      <c r="F13" s="15" t="s">
        <v>15</v>
      </c>
      <c r="G13" s="16" t="s">
        <v>16</v>
      </c>
      <c r="H13" s="130"/>
      <c r="I13" s="132"/>
      <c r="J13" s="134"/>
      <c r="K13" s="38"/>
      <c r="M13" s="3"/>
    </row>
    <row r="14" spans="1:14" ht="17.100000000000001" customHeight="1" x14ac:dyDescent="0.5">
      <c r="A14" s="38"/>
      <c r="B14" s="138" t="s">
        <v>17</v>
      </c>
      <c r="C14" s="41" t="s">
        <v>18</v>
      </c>
      <c r="D14" s="59">
        <v>0</v>
      </c>
      <c r="E14" s="7">
        <f>ROUNDUP(D14*2/10,0)</f>
        <v>0</v>
      </c>
      <c r="F14" s="68">
        <v>0</v>
      </c>
      <c r="G14" s="9">
        <f>IF(F14-E14&gt;=0,0,((F14-E14)*(-1)))</f>
        <v>0</v>
      </c>
      <c r="H14" s="77">
        <v>0</v>
      </c>
      <c r="I14" s="68">
        <v>0</v>
      </c>
      <c r="J14" s="11" t="str">
        <f>IF(I14=0,"",(((I14*10)-H14)/(I14*10))*100)</f>
        <v/>
      </c>
      <c r="K14" s="38"/>
      <c r="M14" s="3"/>
    </row>
    <row r="15" spans="1:14" ht="17.100000000000001" customHeight="1" x14ac:dyDescent="0.5">
      <c r="A15" s="38"/>
      <c r="B15" s="118"/>
      <c r="C15" s="43" t="s">
        <v>19</v>
      </c>
      <c r="D15" s="60">
        <v>0</v>
      </c>
      <c r="E15" s="7">
        <f>ROUNDUP(D15*1.11/2,0)</f>
        <v>0</v>
      </c>
      <c r="F15" s="69">
        <v>0</v>
      </c>
      <c r="G15" s="10">
        <f>IF(F15-E15&gt;=0,0,((F15-E15)*(-1)))</f>
        <v>0</v>
      </c>
      <c r="H15" s="78">
        <v>0</v>
      </c>
      <c r="I15" s="69">
        <v>0</v>
      </c>
      <c r="J15" s="12" t="str">
        <f>IF(I15=0,"",(((I15*2)-H15)/(I15*2))*100)</f>
        <v/>
      </c>
      <c r="K15" s="38"/>
    </row>
    <row r="16" spans="1:14" ht="17.100000000000001" customHeight="1" x14ac:dyDescent="0.5">
      <c r="A16" s="38"/>
      <c r="B16" s="118"/>
      <c r="C16" s="43" t="s">
        <v>20</v>
      </c>
      <c r="D16" s="60">
        <v>0</v>
      </c>
      <c r="E16" s="7">
        <f>ROUNDUP(D16*1.33/10,0)</f>
        <v>0</v>
      </c>
      <c r="F16" s="69">
        <v>0</v>
      </c>
      <c r="G16" s="10">
        <f t="shared" ref="G16" si="0">IF(F16-E16&gt;=0,0,((F16-E16)*(-1)))</f>
        <v>0</v>
      </c>
      <c r="H16" s="78">
        <v>0</v>
      </c>
      <c r="I16" s="69">
        <v>0</v>
      </c>
      <c r="J16" s="12" t="str">
        <f>IF(I16=0,"",(((I16*10)-H16)/(I16*10))*100)</f>
        <v/>
      </c>
      <c r="K16" s="38"/>
    </row>
    <row r="17" spans="1:15" ht="17.100000000000001" customHeight="1" x14ac:dyDescent="0.5">
      <c r="A17" s="38"/>
      <c r="B17" s="118"/>
      <c r="C17" s="43" t="s">
        <v>21</v>
      </c>
      <c r="D17" s="60">
        <v>0</v>
      </c>
      <c r="E17" s="7">
        <f>ROUNDUP(D17*1.33/20,0)</f>
        <v>0</v>
      </c>
      <c r="F17" s="69">
        <v>0</v>
      </c>
      <c r="G17" s="10">
        <f t="shared" ref="G17:G38" si="1">IF(F17-E17&gt;=0,0,((F17-E17)*(-1)))</f>
        <v>0</v>
      </c>
      <c r="H17" s="78">
        <v>0</v>
      </c>
      <c r="I17" s="69">
        <v>0</v>
      </c>
      <c r="J17" s="12" t="str">
        <f>IF(I17=0,"",(((I17*20)-H17)/(I17*20))*100)</f>
        <v/>
      </c>
      <c r="K17" s="38"/>
    </row>
    <row r="18" spans="1:15" ht="17.100000000000001" customHeight="1" x14ac:dyDescent="0.5">
      <c r="A18" s="38"/>
      <c r="B18" s="118"/>
      <c r="C18" s="43" t="s">
        <v>22</v>
      </c>
      <c r="D18" s="60">
        <v>0</v>
      </c>
      <c r="E18" s="7">
        <f>ROUNDUP(D18*1.01,0)</f>
        <v>0</v>
      </c>
      <c r="F18" s="69">
        <v>0</v>
      </c>
      <c r="G18" s="10">
        <f t="shared" si="1"/>
        <v>0</v>
      </c>
      <c r="H18" s="78">
        <v>0</v>
      </c>
      <c r="I18" s="69">
        <v>0</v>
      </c>
      <c r="J18" s="12" t="str">
        <f>IF(I18=0,"",(((I18)-H18)/(I18))*100)</f>
        <v/>
      </c>
      <c r="K18" s="38"/>
    </row>
    <row r="19" spans="1:15" ht="17.100000000000001" customHeight="1" x14ac:dyDescent="0.5">
      <c r="A19" s="38"/>
      <c r="B19" s="118"/>
      <c r="C19" s="43" t="s">
        <v>23</v>
      </c>
      <c r="D19" s="60">
        <v>0</v>
      </c>
      <c r="E19" s="7">
        <f>ROUNDUP(D19*1.01,0)</f>
        <v>0</v>
      </c>
      <c r="F19" s="69">
        <v>0</v>
      </c>
      <c r="G19" s="10">
        <f t="shared" si="1"/>
        <v>0</v>
      </c>
      <c r="H19" s="78">
        <v>0</v>
      </c>
      <c r="I19" s="69">
        <v>0</v>
      </c>
      <c r="J19" s="12" t="str">
        <f>IF(I19=0,"",(((I19)-H19)/(I19))*100)</f>
        <v/>
      </c>
      <c r="K19" s="38"/>
    </row>
    <row r="20" spans="1:15" ht="17.100000000000001" customHeight="1" x14ac:dyDescent="0.5">
      <c r="A20" s="38"/>
      <c r="B20" s="118"/>
      <c r="C20" s="43" t="s">
        <v>24</v>
      </c>
      <c r="D20" s="60">
        <v>0</v>
      </c>
      <c r="E20" s="7">
        <f>ROUNDUP(D20*1.33/10,0)</f>
        <v>0</v>
      </c>
      <c r="F20" s="69">
        <v>0</v>
      </c>
      <c r="G20" s="10">
        <f t="shared" si="1"/>
        <v>0</v>
      </c>
      <c r="H20" s="78">
        <v>0</v>
      </c>
      <c r="I20" s="69">
        <v>0</v>
      </c>
      <c r="J20" s="12" t="str">
        <f>IF(I20=0,"",(((I20*10)-H20)/(I20*10))*100)</f>
        <v/>
      </c>
      <c r="K20" s="38"/>
    </row>
    <row r="21" spans="1:15" ht="17.100000000000001" customHeight="1" x14ac:dyDescent="0.55000000000000004">
      <c r="A21" s="38"/>
      <c r="B21" s="139"/>
      <c r="C21" s="43" t="s">
        <v>25</v>
      </c>
      <c r="D21" s="60">
        <v>0</v>
      </c>
      <c r="E21" s="8">
        <f>ROUNDUP(D21*1.01,0)</f>
        <v>0</v>
      </c>
      <c r="F21" s="69">
        <v>0</v>
      </c>
      <c r="G21" s="10">
        <f t="shared" si="1"/>
        <v>0</v>
      </c>
      <c r="H21" s="78">
        <v>0</v>
      </c>
      <c r="I21" s="69">
        <v>0</v>
      </c>
      <c r="J21" s="13" t="str">
        <f>IF(I21=0,"",(((I21)-H21)/(I21))*100)</f>
        <v/>
      </c>
      <c r="K21" s="38"/>
    </row>
    <row r="22" spans="1:15" ht="17.100000000000001" customHeight="1" x14ac:dyDescent="0.55000000000000004">
      <c r="A22" s="38"/>
      <c r="B22" s="139"/>
      <c r="C22" s="45" t="s">
        <v>26</v>
      </c>
      <c r="D22" s="60">
        <v>0</v>
      </c>
      <c r="E22" s="7">
        <f>ROUNDUP(D22*1.01,0)</f>
        <v>0</v>
      </c>
      <c r="F22" s="69">
        <v>0</v>
      </c>
      <c r="G22" s="10">
        <f t="shared" si="1"/>
        <v>0</v>
      </c>
      <c r="H22" s="78">
        <v>0</v>
      </c>
      <c r="I22" s="69">
        <v>0</v>
      </c>
      <c r="J22" s="13" t="str">
        <f>IF(I22=0,"",(((I22)-H22)/(I22))*100)</f>
        <v/>
      </c>
      <c r="K22" s="38"/>
    </row>
    <row r="23" spans="1:15" ht="17.100000000000001" customHeight="1" x14ac:dyDescent="0.5">
      <c r="A23" s="38"/>
      <c r="B23" s="139"/>
      <c r="C23" s="45" t="s">
        <v>27</v>
      </c>
      <c r="D23" s="60">
        <v>0</v>
      </c>
      <c r="E23" s="7">
        <f>ROUNDUP(D23*1.25/4,0)</f>
        <v>0</v>
      </c>
      <c r="F23" s="69">
        <v>0</v>
      </c>
      <c r="G23" s="10">
        <f t="shared" si="1"/>
        <v>0</v>
      </c>
      <c r="H23" s="78">
        <v>0</v>
      </c>
      <c r="I23" s="69">
        <v>0</v>
      </c>
      <c r="J23" s="12" t="str">
        <f>IF(I23=0,"",(((I23*4)-H23)/(I23*4))*100)</f>
        <v/>
      </c>
      <c r="K23" s="38"/>
    </row>
    <row r="24" spans="1:15" ht="17.100000000000001" customHeight="1" thickBot="1" x14ac:dyDescent="0.55000000000000004">
      <c r="A24" s="38"/>
      <c r="B24" s="119"/>
      <c r="C24" s="112" t="s">
        <v>28</v>
      </c>
      <c r="D24" s="60">
        <v>0</v>
      </c>
      <c r="E24" s="7">
        <f>ROUNDUP(D24*1.01,0)</f>
        <v>0</v>
      </c>
      <c r="F24" s="69">
        <v>0</v>
      </c>
      <c r="G24" s="10">
        <f t="shared" si="1"/>
        <v>0</v>
      </c>
      <c r="H24" s="78">
        <v>0</v>
      </c>
      <c r="I24" s="69">
        <v>0</v>
      </c>
      <c r="J24" s="12" t="str">
        <f>IF(I24=0,"",(((I24)-H24)/(I24))*100)</f>
        <v/>
      </c>
      <c r="K24" s="38"/>
    </row>
    <row r="25" spans="1:15" ht="15" customHeight="1" x14ac:dyDescent="0.5">
      <c r="A25" s="38"/>
      <c r="B25" s="135" t="s">
        <v>29</v>
      </c>
      <c r="C25" s="41" t="s">
        <v>30</v>
      </c>
      <c r="D25" s="61">
        <v>0</v>
      </c>
      <c r="E25" s="18">
        <f>ROUNDUP(D25*1.01,0)</f>
        <v>0</v>
      </c>
      <c r="F25" s="70">
        <v>0</v>
      </c>
      <c r="G25" s="19">
        <f t="shared" si="1"/>
        <v>0</v>
      </c>
      <c r="H25" s="66">
        <v>0</v>
      </c>
      <c r="I25" s="70">
        <v>0</v>
      </c>
      <c r="J25" s="20" t="str">
        <f>IF(I25=0,"",(((I25)-H25)/(I25))*100)</f>
        <v/>
      </c>
      <c r="K25" s="38"/>
    </row>
    <row r="26" spans="1:15" ht="15" customHeight="1" x14ac:dyDescent="0.5">
      <c r="A26" s="38"/>
      <c r="B26" s="140"/>
      <c r="C26" s="42" t="s">
        <v>31</v>
      </c>
      <c r="D26" s="62">
        <v>0</v>
      </c>
      <c r="E26" s="21">
        <f>ROUNDUP(D26*1.11/10,0)</f>
        <v>0</v>
      </c>
      <c r="F26" s="71">
        <v>0</v>
      </c>
      <c r="G26" s="22">
        <f t="shared" si="1"/>
        <v>0</v>
      </c>
      <c r="H26" s="79">
        <v>0</v>
      </c>
      <c r="I26" s="71">
        <v>0</v>
      </c>
      <c r="J26" s="23" t="str">
        <f>IF(I26=0,"",(((I26*10)-H26)/(I26*10))*100)</f>
        <v/>
      </c>
      <c r="K26" s="38"/>
      <c r="M26" s="3"/>
      <c r="N26" s="3"/>
      <c r="O26" s="3"/>
    </row>
    <row r="27" spans="1:15" ht="15" customHeight="1" x14ac:dyDescent="0.5">
      <c r="A27" s="38"/>
      <c r="B27" s="140"/>
      <c r="C27" s="42" t="s">
        <v>32</v>
      </c>
      <c r="D27" s="62">
        <v>0</v>
      </c>
      <c r="E27" s="24">
        <f>ROUNDUP(D27*1.11/10,0)</f>
        <v>0</v>
      </c>
      <c r="F27" s="72">
        <v>0</v>
      </c>
      <c r="G27" s="25">
        <f t="shared" si="1"/>
        <v>0</v>
      </c>
      <c r="H27" s="80">
        <v>0</v>
      </c>
      <c r="I27" s="72">
        <v>0</v>
      </c>
      <c r="J27" s="26" t="str">
        <f>IF(I27=0,"",(((I27*10)-H27)/(I27*10))*100)</f>
        <v/>
      </c>
      <c r="K27" s="38"/>
      <c r="M27" s="3"/>
      <c r="N27" s="3"/>
      <c r="O27" s="3"/>
    </row>
    <row r="28" spans="1:15" ht="15" customHeight="1" x14ac:dyDescent="0.5">
      <c r="A28" s="38"/>
      <c r="B28" s="140"/>
      <c r="C28" s="43" t="s">
        <v>33</v>
      </c>
      <c r="D28" s="63">
        <v>0</v>
      </c>
      <c r="E28" s="24">
        <f>ROUNDUP(D28*1.11/20,0)</f>
        <v>0</v>
      </c>
      <c r="F28" s="72">
        <v>0</v>
      </c>
      <c r="G28" s="25">
        <f t="shared" si="1"/>
        <v>0</v>
      </c>
      <c r="H28" s="80">
        <v>0</v>
      </c>
      <c r="I28" s="72">
        <v>0</v>
      </c>
      <c r="J28" s="26" t="str">
        <f>IF(I28=0,"",(((I28*20)-H28)/(I28*20))*100)</f>
        <v/>
      </c>
      <c r="K28" s="38"/>
      <c r="M28" s="3"/>
      <c r="N28" s="3"/>
      <c r="O28" s="3"/>
    </row>
    <row r="29" spans="1:15" ht="15" customHeight="1" x14ac:dyDescent="0.5">
      <c r="A29" s="38"/>
      <c r="B29" s="140"/>
      <c r="C29" s="44" t="s">
        <v>34</v>
      </c>
      <c r="D29" s="64">
        <v>0</v>
      </c>
      <c r="E29" s="27">
        <f>ROUNDUP(D29*1.11/10,0)</f>
        <v>0</v>
      </c>
      <c r="F29" s="73">
        <v>0</v>
      </c>
      <c r="G29" s="28">
        <f t="shared" si="1"/>
        <v>0</v>
      </c>
      <c r="H29" s="81">
        <v>0</v>
      </c>
      <c r="I29" s="73">
        <v>0</v>
      </c>
      <c r="J29" s="29" t="str">
        <f>IF(I29=0,"",(((I29*10)-H29)/(I29*10))*100)</f>
        <v/>
      </c>
      <c r="K29" s="38"/>
      <c r="M29" s="3"/>
      <c r="N29" s="3"/>
      <c r="O29" s="3"/>
    </row>
    <row r="30" spans="1:15" ht="15" customHeight="1" x14ac:dyDescent="0.5">
      <c r="A30" s="38"/>
      <c r="B30" s="140"/>
      <c r="C30" s="43" t="s">
        <v>35</v>
      </c>
      <c r="D30" s="63">
        <v>0</v>
      </c>
      <c r="E30" s="24">
        <f>ROUNDUP(D30*1.11/2,0)</f>
        <v>0</v>
      </c>
      <c r="F30" s="72">
        <v>0</v>
      </c>
      <c r="G30" s="30">
        <f>IF(F30-E30&gt;=0,0,((F30-E30)*(-1)))</f>
        <v>0</v>
      </c>
      <c r="H30" s="80">
        <v>0</v>
      </c>
      <c r="I30" s="72">
        <v>0</v>
      </c>
      <c r="J30" s="26" t="str">
        <f>IF(I30=0,"",(((I30*2)-H30)/(I30*2))*100)</f>
        <v/>
      </c>
      <c r="K30" s="38"/>
      <c r="M30" s="3"/>
      <c r="N30" s="3"/>
      <c r="O30" s="3"/>
    </row>
    <row r="31" spans="1:15" ht="15" customHeight="1" x14ac:dyDescent="0.5">
      <c r="A31" s="38"/>
      <c r="B31" s="140"/>
      <c r="C31" s="45" t="s">
        <v>36</v>
      </c>
      <c r="D31" s="63">
        <v>0</v>
      </c>
      <c r="E31" s="24">
        <f>ROUNDUP(D31*1.01,0)</f>
        <v>0</v>
      </c>
      <c r="F31" s="72">
        <v>0</v>
      </c>
      <c r="G31" s="30">
        <f t="shared" ref="G31:G33" si="2">IF(F31-E31&gt;=0,0,((F31-E31)*(-1)))</f>
        <v>0</v>
      </c>
      <c r="H31" s="80">
        <v>0</v>
      </c>
      <c r="I31" s="72">
        <v>0</v>
      </c>
      <c r="J31" s="31" t="str">
        <f>IF(I31=0,"",(((I31)-H31)/(I31))*100)</f>
        <v/>
      </c>
      <c r="K31" s="38"/>
      <c r="M31" s="3"/>
      <c r="N31" s="3"/>
      <c r="O31" s="3"/>
    </row>
    <row r="32" spans="1:15" ht="15" customHeight="1" x14ac:dyDescent="0.5">
      <c r="A32" s="38"/>
      <c r="B32" s="140"/>
      <c r="C32" s="45" t="s">
        <v>37</v>
      </c>
      <c r="D32" s="63">
        <v>0</v>
      </c>
      <c r="E32" s="24">
        <f>ROUNDUP(D32*1.11/4,0)</f>
        <v>0</v>
      </c>
      <c r="F32" s="72">
        <v>0</v>
      </c>
      <c r="G32" s="30">
        <f t="shared" si="2"/>
        <v>0</v>
      </c>
      <c r="H32" s="80">
        <v>0</v>
      </c>
      <c r="I32" s="72">
        <v>0</v>
      </c>
      <c r="J32" s="26" t="str">
        <f>IF(I32=0,"",(((I32*4)-H32)/(I32*4))*100)</f>
        <v/>
      </c>
      <c r="K32" s="38"/>
      <c r="M32" s="3"/>
      <c r="N32" s="3"/>
      <c r="O32" s="3"/>
    </row>
    <row r="33" spans="1:15" ht="15" customHeight="1" thickBot="1" x14ac:dyDescent="0.55000000000000004">
      <c r="A33" s="38"/>
      <c r="B33" s="140"/>
      <c r="C33" s="45" t="s">
        <v>38</v>
      </c>
      <c r="D33" s="83">
        <v>0</v>
      </c>
      <c r="E33" s="27">
        <f>ROUNDUP(D33*1.01,0)</f>
        <v>0</v>
      </c>
      <c r="F33" s="73">
        <v>0</v>
      </c>
      <c r="G33" s="84">
        <f t="shared" si="2"/>
        <v>0</v>
      </c>
      <c r="H33" s="81">
        <v>0</v>
      </c>
      <c r="I33" s="73">
        <v>0</v>
      </c>
      <c r="J33" s="29" t="str">
        <f>IF(I33=0,"",(((I33)-H33)/(I33))*100)</f>
        <v/>
      </c>
      <c r="K33" s="38"/>
      <c r="M33" s="3"/>
      <c r="N33" s="3"/>
      <c r="O33" s="3"/>
    </row>
    <row r="34" spans="1:15" s="6" customFormat="1" ht="19.5" customHeight="1" thickBot="1" x14ac:dyDescent="0.55000000000000004">
      <c r="A34" s="92"/>
      <c r="B34" s="46" t="s">
        <v>53</v>
      </c>
      <c r="C34" s="85" t="s">
        <v>39</v>
      </c>
      <c r="D34" s="86">
        <v>0</v>
      </c>
      <c r="E34" s="87">
        <f>ROUNDUP(D34*1.01,0)</f>
        <v>0</v>
      </c>
      <c r="F34" s="88">
        <v>0</v>
      </c>
      <c r="G34" s="89">
        <f t="shared" si="1"/>
        <v>0</v>
      </c>
      <c r="H34" s="90">
        <v>0</v>
      </c>
      <c r="I34" s="88">
        <v>0</v>
      </c>
      <c r="J34" s="91" t="str">
        <f>IF(I34=0,"",(((I34)-H34)/(I34))*100)</f>
        <v/>
      </c>
      <c r="K34" s="92"/>
      <c r="M34" s="17"/>
      <c r="N34" s="17"/>
      <c r="O34" s="17"/>
    </row>
    <row r="35" spans="1:15" ht="19.5" customHeight="1" thickBot="1" x14ac:dyDescent="0.55000000000000004">
      <c r="A35" s="38"/>
      <c r="B35" s="47" t="s">
        <v>40</v>
      </c>
      <c r="C35" s="48" t="s">
        <v>41</v>
      </c>
      <c r="D35" s="65">
        <v>0</v>
      </c>
      <c r="E35" s="33">
        <f>ROUNDUP(D35*1.11/10,0)</f>
        <v>0</v>
      </c>
      <c r="F35" s="75">
        <v>0</v>
      </c>
      <c r="G35" s="34">
        <f t="shared" si="1"/>
        <v>0</v>
      </c>
      <c r="H35" s="82">
        <v>0</v>
      </c>
      <c r="I35" s="75">
        <v>0</v>
      </c>
      <c r="J35" s="35" t="str">
        <f>IF(I35=0,"",(((I35*10)-H35)/(I35*10))*100)</f>
        <v/>
      </c>
      <c r="K35" s="38"/>
      <c r="M35" s="3"/>
      <c r="N35" s="3"/>
      <c r="O35" s="3"/>
    </row>
    <row r="36" spans="1:15" s="1" customFormat="1" ht="19.5" customHeight="1" x14ac:dyDescent="0.55000000000000004">
      <c r="A36" s="49"/>
      <c r="B36" s="141" t="s">
        <v>42</v>
      </c>
      <c r="C36" s="41" t="s">
        <v>43</v>
      </c>
      <c r="D36" s="61">
        <v>0</v>
      </c>
      <c r="E36" s="18">
        <f>ROUNDUP(D36*1.33/10,0)</f>
        <v>0</v>
      </c>
      <c r="F36" s="70">
        <v>0</v>
      </c>
      <c r="G36" s="57">
        <f t="shared" si="1"/>
        <v>0</v>
      </c>
      <c r="H36" s="66">
        <v>0</v>
      </c>
      <c r="I36" s="70">
        <v>0</v>
      </c>
      <c r="J36" s="50" t="str">
        <f>IF(I36=0,"",(((I36*10)-H36)/(I36*10))*100)</f>
        <v/>
      </c>
      <c r="K36" s="49"/>
    </row>
    <row r="37" spans="1:15" s="1" customFormat="1" ht="19.5" customHeight="1" thickBot="1" x14ac:dyDescent="0.6">
      <c r="A37" s="49"/>
      <c r="B37" s="140"/>
      <c r="C37" s="45" t="s">
        <v>44</v>
      </c>
      <c r="D37" s="64">
        <v>0</v>
      </c>
      <c r="E37" s="36">
        <f>ROUNDUP(D37*1.01,0)</f>
        <v>0</v>
      </c>
      <c r="F37" s="76">
        <v>0</v>
      </c>
      <c r="G37" s="58">
        <f t="shared" si="1"/>
        <v>0</v>
      </c>
      <c r="H37" s="67">
        <v>0</v>
      </c>
      <c r="I37" s="74">
        <v>0</v>
      </c>
      <c r="J37" s="32" t="str">
        <f>IF(I37=0,"",(((I37)-H37)/(I37))*100)</f>
        <v/>
      </c>
      <c r="K37" s="49"/>
    </row>
    <row r="38" spans="1:15" s="1" customFormat="1" ht="19.5" customHeight="1" x14ac:dyDescent="0.55000000000000004">
      <c r="A38" s="49"/>
      <c r="B38" s="135" t="s">
        <v>45</v>
      </c>
      <c r="C38" s="55" t="s">
        <v>46</v>
      </c>
      <c r="D38" s="66">
        <v>0</v>
      </c>
      <c r="E38" s="18">
        <f>ROUNDUP(D38*1.33/10,0)</f>
        <v>0</v>
      </c>
      <c r="F38" s="70">
        <v>0</v>
      </c>
      <c r="G38" s="56">
        <f t="shared" si="1"/>
        <v>0</v>
      </c>
      <c r="H38" s="61">
        <v>0</v>
      </c>
      <c r="I38" s="70">
        <v>0</v>
      </c>
      <c r="J38" s="50" t="str">
        <f t="shared" ref="J38:J44" si="3">IF(I38=0,"",(((I38*10)-H38)/(I38*10))*100)</f>
        <v/>
      </c>
      <c r="K38" s="49"/>
    </row>
    <row r="39" spans="1:15" s="1" customFormat="1" ht="38.25" customHeight="1" thickBot="1" x14ac:dyDescent="0.6">
      <c r="A39" s="49"/>
      <c r="B39" s="136"/>
      <c r="C39" s="93" t="s">
        <v>47</v>
      </c>
      <c r="D39" s="94">
        <v>0</v>
      </c>
      <c r="E39" s="36">
        <f>ROUNDUP(D39*1.11/10,0)</f>
        <v>0</v>
      </c>
      <c r="F39" s="76">
        <v>0</v>
      </c>
      <c r="G39" s="95">
        <f t="shared" ref="G39" si="4">IF(F39-E39&gt;=0,0,((F39-E39)*(-1)))</f>
        <v>0</v>
      </c>
      <c r="H39" s="64">
        <v>0</v>
      </c>
      <c r="I39" s="76">
        <v>0</v>
      </c>
      <c r="J39" s="96" t="str">
        <f t="shared" si="3"/>
        <v/>
      </c>
      <c r="K39" s="49"/>
    </row>
    <row r="40" spans="1:15" s="1" customFormat="1" ht="21" customHeight="1" x14ac:dyDescent="0.55000000000000004">
      <c r="A40" s="49"/>
      <c r="B40" s="135" t="s">
        <v>54</v>
      </c>
      <c r="C40" s="143" t="s">
        <v>55</v>
      </c>
      <c r="D40" s="101"/>
      <c r="E40" s="97"/>
      <c r="F40" s="102"/>
      <c r="G40" s="108"/>
      <c r="H40" s="101">
        <v>0</v>
      </c>
      <c r="I40" s="104">
        <v>0</v>
      </c>
      <c r="J40" s="105" t="str">
        <f t="shared" si="3"/>
        <v/>
      </c>
      <c r="K40" s="99"/>
    </row>
    <row r="41" spans="1:15" s="1" customFormat="1" ht="21" customHeight="1" x14ac:dyDescent="0.55000000000000004">
      <c r="A41" s="49"/>
      <c r="B41" s="136"/>
      <c r="C41" s="142" t="s">
        <v>56</v>
      </c>
      <c r="D41" s="80"/>
      <c r="E41" s="27"/>
      <c r="F41" s="72"/>
      <c r="G41" s="109"/>
      <c r="H41" s="80">
        <v>0</v>
      </c>
      <c r="I41" s="72">
        <v>0</v>
      </c>
      <c r="J41" s="26" t="str">
        <f t="shared" si="3"/>
        <v/>
      </c>
      <c r="K41" s="49"/>
    </row>
    <row r="42" spans="1:15" s="1" customFormat="1" ht="21" customHeight="1" x14ac:dyDescent="0.55000000000000004">
      <c r="A42" s="49"/>
      <c r="B42" s="136"/>
      <c r="C42" s="142" t="s">
        <v>57</v>
      </c>
      <c r="D42" s="80">
        <v>0</v>
      </c>
      <c r="E42" s="7">
        <f>ROUNDUP(D42*2/10,0)</f>
        <v>0</v>
      </c>
      <c r="F42" s="72">
        <v>0</v>
      </c>
      <c r="G42" s="7">
        <f>ROUNDUP(F42*2/10,0)</f>
        <v>0</v>
      </c>
      <c r="H42" s="80">
        <v>0</v>
      </c>
      <c r="I42" s="76">
        <v>0</v>
      </c>
      <c r="J42" s="26" t="str">
        <f t="shared" si="3"/>
        <v/>
      </c>
      <c r="K42" s="49"/>
    </row>
    <row r="43" spans="1:15" s="1" customFormat="1" ht="21" customHeight="1" x14ac:dyDescent="0.55000000000000004">
      <c r="A43" s="49"/>
      <c r="B43" s="136"/>
      <c r="C43" s="142" t="s">
        <v>58</v>
      </c>
      <c r="D43" s="79">
        <v>0</v>
      </c>
      <c r="E43" s="7">
        <f>ROUNDUP(D43*1.25/4,0)</f>
        <v>0</v>
      </c>
      <c r="F43" s="76">
        <v>0</v>
      </c>
      <c r="G43" s="10">
        <f t="shared" ref="G43" si="5">IF(F43-E43&gt;=0,0,((F43-E43)*(-1)))</f>
        <v>0</v>
      </c>
      <c r="H43" s="80">
        <v>0</v>
      </c>
      <c r="I43" s="73">
        <v>0</v>
      </c>
      <c r="J43" s="106" t="str">
        <f t="shared" si="3"/>
        <v/>
      </c>
      <c r="K43" s="99"/>
    </row>
    <row r="44" spans="1:15" s="1" customFormat="1" ht="39.75" customHeight="1" thickBot="1" x14ac:dyDescent="0.6">
      <c r="A44" s="49"/>
      <c r="B44" s="137"/>
      <c r="C44" s="100" t="s">
        <v>59</v>
      </c>
      <c r="D44" s="67">
        <v>0</v>
      </c>
      <c r="E44" s="111">
        <f>ROUNDUP(D44*2/10,0)</f>
        <v>0</v>
      </c>
      <c r="F44" s="103">
        <v>0</v>
      </c>
      <c r="G44" s="7">
        <f>ROUNDUP(F44*2/10,0)</f>
        <v>0</v>
      </c>
      <c r="H44" s="110">
        <v>0</v>
      </c>
      <c r="I44" s="103">
        <v>0</v>
      </c>
      <c r="J44" s="107" t="str">
        <f t="shared" si="3"/>
        <v/>
      </c>
      <c r="K44" s="99"/>
    </row>
    <row r="45" spans="1:15" s="1" customFormat="1" ht="17.649999999999999" customHeight="1" x14ac:dyDescent="0.55000000000000004">
      <c r="A45" s="49"/>
      <c r="B45" s="49"/>
      <c r="C45" s="49"/>
      <c r="D45" s="37"/>
      <c r="E45" s="37"/>
      <c r="F45" s="37"/>
      <c r="G45" s="98"/>
      <c r="H45" s="37"/>
      <c r="I45" s="37"/>
      <c r="J45" s="49"/>
      <c r="K45" s="49"/>
    </row>
    <row r="46" spans="1:15" s="1" customFormat="1" ht="24" x14ac:dyDescent="0.55000000000000004">
      <c r="A46" s="49"/>
      <c r="B46" s="49"/>
      <c r="C46" s="49"/>
      <c r="D46" s="49"/>
      <c r="E46" s="49"/>
      <c r="F46" s="51" t="s">
        <v>48</v>
      </c>
      <c r="G46" s="51"/>
      <c r="H46" s="51"/>
      <c r="I46" s="52"/>
      <c r="J46" s="49"/>
      <c r="K46" s="49"/>
    </row>
    <row r="47" spans="1:15" s="1" customFormat="1" ht="17.25" customHeight="1" x14ac:dyDescent="0.55000000000000004">
      <c r="A47" s="49"/>
      <c r="B47" s="49"/>
      <c r="C47" s="49"/>
      <c r="D47" s="49"/>
      <c r="E47" s="49"/>
      <c r="F47" s="51"/>
      <c r="G47" s="51"/>
      <c r="H47" s="51"/>
      <c r="I47" s="52"/>
      <c r="J47" s="49"/>
      <c r="K47" s="49"/>
    </row>
    <row r="48" spans="1:15" s="1" customFormat="1" ht="18" customHeight="1" x14ac:dyDescent="0.55000000000000004">
      <c r="A48" s="49"/>
      <c r="B48" s="49"/>
      <c r="C48" s="49"/>
      <c r="D48" s="49"/>
      <c r="E48" s="49"/>
      <c r="F48" s="49"/>
      <c r="G48" s="49"/>
      <c r="H48" s="49"/>
      <c r="I48" s="49"/>
      <c r="J48" s="49"/>
      <c r="K48" s="49"/>
    </row>
    <row r="49" spans="1:11" s="1" customFormat="1" ht="24" x14ac:dyDescent="0.55000000000000004">
      <c r="A49" s="49"/>
      <c r="B49" s="49"/>
      <c r="C49" s="49"/>
      <c r="D49" s="49"/>
      <c r="E49" s="49"/>
      <c r="F49" s="51" t="s">
        <v>49</v>
      </c>
      <c r="G49" s="49"/>
      <c r="H49" s="52"/>
      <c r="I49" s="49"/>
      <c r="J49" s="49"/>
      <c r="K49" s="49"/>
    </row>
    <row r="50" spans="1:11" s="1" customFormat="1" ht="24" x14ac:dyDescent="0.55000000000000004">
      <c r="A50" s="49"/>
      <c r="B50" s="49"/>
      <c r="C50" s="49"/>
      <c r="D50" s="49"/>
      <c r="E50" s="49"/>
      <c r="F50" s="51" t="s">
        <v>50</v>
      </c>
      <c r="G50" s="49"/>
      <c r="H50" s="52"/>
      <c r="I50" s="49"/>
      <c r="J50" s="49"/>
      <c r="K50" s="49"/>
    </row>
    <row r="51" spans="1:11" s="2" customFormat="1" ht="16.5" customHeight="1" x14ac:dyDescent="0.5">
      <c r="A51" s="53"/>
      <c r="B51" s="54"/>
      <c r="C51" s="53"/>
      <c r="D51" s="53"/>
      <c r="E51" s="53"/>
      <c r="F51" s="53"/>
      <c r="G51" s="53"/>
      <c r="H51" s="53"/>
      <c r="I51" s="53"/>
      <c r="J51" s="53"/>
      <c r="K51" s="53"/>
    </row>
    <row r="52" spans="1:11" x14ac:dyDescent="0.5">
      <c r="A52" s="54"/>
      <c r="B52" s="54" t="s">
        <v>51</v>
      </c>
      <c r="C52" s="54"/>
      <c r="D52" s="54"/>
      <c r="E52" s="54"/>
      <c r="F52" s="54"/>
      <c r="G52" s="54"/>
      <c r="H52" s="54"/>
      <c r="I52" s="54"/>
      <c r="J52" s="54"/>
      <c r="K52" s="54"/>
    </row>
  </sheetData>
  <mergeCells count="17">
    <mergeCell ref="B40:B44"/>
    <mergeCell ref="B38:B39"/>
    <mergeCell ref="B14:B24"/>
    <mergeCell ref="B25:B33"/>
    <mergeCell ref="B36:B37"/>
    <mergeCell ref="G5:J5"/>
    <mergeCell ref="F6:J6"/>
    <mergeCell ref="C9:J9"/>
    <mergeCell ref="B11:B13"/>
    <mergeCell ref="C11:C13"/>
    <mergeCell ref="D11:G11"/>
    <mergeCell ref="H11:J11"/>
    <mergeCell ref="D12:D13"/>
    <mergeCell ref="E12:G12"/>
    <mergeCell ref="H12:H13"/>
    <mergeCell ref="I12:I13"/>
    <mergeCell ref="J12:J13"/>
  </mergeCells>
  <pageMargins left="0.70866141732283472" right="0.11811023622047245" top="0.39370078740157483" bottom="0.11811023622047245" header="0.11811023622047245" footer="0.11811023622047245"/>
  <pageSetup paperSize="9" scale="81" fitToHeight="0" orientation="portrait" horizont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แบบฟอร์ม ว.3-1 (ฉบับปี 2563)</vt:lpstr>
      <vt:lpstr>'แบบฟอร์ม ว.3-1 (ฉบับปี 2563)'!Print_Area</vt:lpstr>
    </vt:vector>
  </TitlesOfParts>
  <Manager/>
  <Company>GCD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Live</dc:creator>
  <cp:keywords/>
  <dc:description/>
  <cp:lastModifiedBy>Windows User</cp:lastModifiedBy>
  <cp:revision/>
  <cp:lastPrinted>2022-09-27T07:46:03Z</cp:lastPrinted>
  <dcterms:created xsi:type="dcterms:W3CDTF">2009-07-19T02:33:58Z</dcterms:created>
  <dcterms:modified xsi:type="dcterms:W3CDTF">2022-09-27T07:49:13Z</dcterms:modified>
  <cp:category/>
  <cp:contentStatus/>
</cp:coreProperties>
</file>